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ider\Downloads\"/>
    </mc:Choice>
  </mc:AlternateContent>
  <xr:revisionPtr revIDLastSave="0" documentId="8_{B685BE67-06A7-47AC-94DB-2D8A30E99E26}" xr6:coauthVersionLast="47" xr6:coauthVersionMax="47" xr10:uidLastSave="{00000000-0000-0000-0000-000000000000}"/>
  <bookViews>
    <workbookView xWindow="-108" yWindow="-108" windowWidth="23256" windowHeight="12456" activeTab="1" xr2:uid="{D1B524E3-3381-460B-9B3A-A7638F0F7E00}"/>
  </bookViews>
  <sheets>
    <sheet name="Overview" sheetId="3" r:id="rId1"/>
    <sheet name="Results" sheetId="1" r:id="rId2"/>
    <sheet name="QC" sheetId="4" r:id="rId3"/>
    <sheet name="Cost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4" l="1"/>
  <c r="D23" i="4" l="1"/>
  <c r="D20" i="4"/>
  <c r="D21" i="4"/>
  <c r="E24" i="4" l="1"/>
  <c r="F24" i="4"/>
  <c r="G24" i="4"/>
  <c r="H24" i="4"/>
  <c r="I24" i="4"/>
  <c r="J24" i="4"/>
  <c r="K24" i="4"/>
  <c r="L24" i="4"/>
  <c r="D24" i="4"/>
  <c r="D25" i="4"/>
  <c r="C21" i="4"/>
  <c r="C22" i="4"/>
  <c r="C23" i="4"/>
  <c r="C24" i="4"/>
  <c r="C25" i="4"/>
  <c r="C20" i="4"/>
  <c r="E21" i="4" l="1"/>
  <c r="E22" i="4"/>
  <c r="E23" i="4"/>
  <c r="E20" i="4"/>
  <c r="E25" i="4" s="1"/>
  <c r="C27" i="4" l="1"/>
  <c r="F20" i="4"/>
  <c r="F25" i="4" s="1"/>
  <c r="G20" i="4"/>
  <c r="G25" i="4" s="1"/>
  <c r="H20" i="4"/>
  <c r="H25" i="4" s="1"/>
  <c r="I20" i="4"/>
  <c r="I25" i="4" s="1"/>
  <c r="J20" i="4"/>
  <c r="J25" i="4" s="1"/>
  <c r="K20" i="4"/>
  <c r="K25" i="4" s="1"/>
  <c r="L20" i="4"/>
  <c r="L25" i="4" s="1"/>
  <c r="B20" i="4" l="1"/>
  <c r="B16" i="4"/>
  <c r="B17" i="4"/>
  <c r="B18" i="4"/>
  <c r="C28" i="4"/>
  <c r="F21" i="4" l="1"/>
  <c r="G21" i="4"/>
  <c r="H21" i="4"/>
  <c r="I21" i="4"/>
  <c r="J21" i="4"/>
  <c r="K21" i="4"/>
  <c r="L21" i="4"/>
  <c r="F22" i="4"/>
  <c r="G22" i="4"/>
  <c r="H22" i="4"/>
  <c r="I22" i="4"/>
  <c r="J22" i="4"/>
  <c r="K22" i="4"/>
  <c r="L22" i="4"/>
  <c r="F23" i="4"/>
  <c r="G23" i="4"/>
  <c r="H23" i="4"/>
  <c r="I23" i="4"/>
  <c r="J23" i="4"/>
  <c r="K23" i="4"/>
  <c r="L23" i="4"/>
  <c r="L27" i="4"/>
  <c r="L28" i="4" s="1"/>
  <c r="K27" i="4"/>
  <c r="K28" i="4" s="1"/>
  <c r="J27" i="4"/>
  <c r="J28" i="4" s="1"/>
  <c r="I27" i="4"/>
  <c r="I28" i="4" s="1"/>
  <c r="H27" i="4"/>
  <c r="H28" i="4" s="1"/>
  <c r="G27" i="4"/>
  <c r="G28" i="4" s="1"/>
  <c r="F27" i="4"/>
  <c r="F28" i="4" s="1"/>
  <c r="E27" i="4"/>
  <c r="E28" i="4" s="1"/>
  <c r="D27" i="4"/>
  <c r="D28" i="4" s="1"/>
  <c r="B21" i="3" l="1"/>
  <c r="E3" i="5"/>
  <c r="E15" i="5" l="1"/>
  <c r="B24" i="3" s="1"/>
  <c r="B29" i="3" l="1"/>
  <c r="B32" i="3" s="1"/>
</calcChain>
</file>

<file path=xl/sharedStrings.xml><?xml version="1.0" encoding="utf-8"?>
<sst xmlns="http://schemas.openxmlformats.org/spreadsheetml/2006/main" count="92" uniqueCount="61">
  <si>
    <t>Date</t>
  </si>
  <si>
    <t>Description</t>
  </si>
  <si>
    <t>PPMS Number</t>
  </si>
  <si>
    <t>Unit</t>
  </si>
  <si>
    <t>Name</t>
  </si>
  <si>
    <t>Technician</t>
  </si>
  <si>
    <t>Signature</t>
  </si>
  <si>
    <t>Unit head</t>
  </si>
  <si>
    <t>Request</t>
  </si>
  <si>
    <t>Unit Price, CHF/sample</t>
  </si>
  <si>
    <t># Samples</t>
  </si>
  <si>
    <t>Total Cost, CHF</t>
  </si>
  <si>
    <t>Unit Price, CHF/hr</t>
  </si>
  <si>
    <t>Service Cost, CHF</t>
  </si>
  <si>
    <t>Technician time, hr</t>
  </si>
  <si>
    <t>Florian Breider</t>
  </si>
  <si>
    <t>Material Cost, CHF</t>
  </si>
  <si>
    <t>Instrument Cost, CHF</t>
  </si>
  <si>
    <t>Analysis</t>
  </si>
  <si>
    <t># samples</t>
  </si>
  <si>
    <t>Material Costs</t>
  </si>
  <si>
    <t>Material</t>
  </si>
  <si>
    <t>Unit Cost, CHF</t>
  </si>
  <si>
    <t>Cost, CHF</t>
  </si>
  <si>
    <t>Total Material Cost, CHF</t>
  </si>
  <si>
    <t>Analytical Instrument</t>
  </si>
  <si>
    <t>Report</t>
  </si>
  <si>
    <t>Element</t>
  </si>
  <si>
    <t>[mg/l]</t>
  </si>
  <si>
    <t>CTRL #REF</t>
  </si>
  <si>
    <t>SD</t>
  </si>
  <si>
    <t>RSD [%]</t>
  </si>
  <si>
    <t>Sample Nr.</t>
  </si>
  <si>
    <t>Estimated cost</t>
  </si>
  <si>
    <t>Blank</t>
  </si>
  <si>
    <t>The LOQ is recalculated according to the dilution used during sample analysis.
LOQ (calibration) X dilution factor. Pay attention to the units.</t>
  </si>
  <si>
    <t>No</t>
  </si>
  <si>
    <t>[mg/L]</t>
  </si>
  <si>
    <t>LOQ [mg/L]</t>
  </si>
  <si>
    <t>CTRL</t>
  </si>
  <si>
    <t>Recovery</t>
  </si>
  <si>
    <t>LOQ Method</t>
  </si>
  <si>
    <t>TOC/TN Liquid</t>
  </si>
  <si>
    <t>Carbon analyser</t>
  </si>
  <si>
    <t>2</t>
  </si>
  <si>
    <t>&lt;0.5</t>
  </si>
  <si>
    <t>Karine Vernez Thomas</t>
  </si>
  <si>
    <t>DOC</t>
  </si>
  <si>
    <t>3</t>
  </si>
  <si>
    <t>TPSSIE</t>
  </si>
  <si>
    <t>TOC</t>
  </si>
  <si>
    <t>2M</t>
  </si>
  <si>
    <t>4.1M</t>
  </si>
  <si>
    <t>4.2M</t>
  </si>
  <si>
    <t>5M</t>
  </si>
  <si>
    <t>6.1C</t>
  </si>
  <si>
    <t>7.1S</t>
  </si>
  <si>
    <t>7.2S</t>
  </si>
  <si>
    <t>8S</t>
  </si>
  <si>
    <t>1M</t>
  </si>
  <si>
    <t>TOC/DOC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</si>
</sst>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i/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rgb="FF0070C0"/>
      <name val="Tahoma"/>
      <family val="2"/>
    </font>
    <font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9" fontId="6" fillId="0" borderId="15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Fill="1" applyBorder="1" applyAlignment="1">
      <alignment horizontal="center" vertical="center"/>
    </xf>
    <xf numFmtId="166" fontId="6" fillId="0" borderId="15" xfId="0" applyNumberFormat="1" applyFont="1" applyBorder="1" applyAlignment="1">
      <alignment horizontal="center" vertical="center"/>
    </xf>
    <xf numFmtId="10" fontId="6" fillId="0" borderId="14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5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9" borderId="14" xfId="0" applyFont="1" applyFill="1" applyBorder="1" applyAlignment="1">
      <alignment horizontal="center" vertical="center"/>
    </xf>
    <xf numFmtId="165" fontId="6" fillId="9" borderId="15" xfId="0" applyNumberFormat="1" applyFont="1" applyFill="1" applyBorder="1" applyAlignment="1">
      <alignment horizontal="center" vertical="center"/>
    </xf>
    <xf numFmtId="165" fontId="6" fillId="9" borderId="14" xfId="0" applyNumberFormat="1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9" fontId="6" fillId="9" borderId="15" xfId="1" applyFont="1" applyFill="1" applyBorder="1" applyAlignment="1">
      <alignment horizontal="center" vertical="center"/>
    </xf>
    <xf numFmtId="9" fontId="6" fillId="9" borderId="0" xfId="1" applyFont="1" applyFill="1" applyBorder="1" applyAlignment="1">
      <alignment horizontal="center" vertical="center"/>
    </xf>
    <xf numFmtId="9" fontId="6" fillId="9" borderId="14" xfId="1" applyFont="1" applyFill="1" applyBorder="1" applyAlignment="1">
      <alignment horizontal="center" vertical="center"/>
    </xf>
    <xf numFmtId="166" fontId="6" fillId="9" borderId="15" xfId="0" applyNumberFormat="1" applyFont="1" applyFill="1" applyBorder="1" applyAlignment="1">
      <alignment horizontal="center" vertical="center"/>
    </xf>
    <xf numFmtId="10" fontId="6" fillId="9" borderId="14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" fontId="6" fillId="9" borderId="0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6" fillId="9" borderId="0" xfId="0" applyNumberFormat="1" applyFont="1" applyFill="1" applyBorder="1" applyAlignment="1">
      <alignment horizontal="center" vertical="center"/>
    </xf>
    <xf numFmtId="166" fontId="8" fillId="9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2" fontId="6" fillId="9" borderId="15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Fill="1" applyBorder="1" applyAlignment="1">
      <alignment horizontal="righ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 indent="1"/>
    </xf>
    <xf numFmtId="0" fontId="6" fillId="9" borderId="1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9"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10</xdr:row>
      <xdr:rowOff>19050</xdr:rowOff>
    </xdr:from>
    <xdr:to>
      <xdr:col>1</xdr:col>
      <xdr:colOff>1638300</xdr:colOff>
      <xdr:row>10</xdr:row>
      <xdr:rowOff>360875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65BB37-8552-45A1-BC25-716601ACA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1924050"/>
          <a:ext cx="952500" cy="341825"/>
        </a:xfrm>
        <a:prstGeom prst="rect">
          <a:avLst/>
        </a:prstGeom>
      </xdr:spPr>
    </xdr:pic>
    <xdr:clientData/>
  </xdr:twoCellAnchor>
  <xdr:twoCellAnchor editAs="oneCell">
    <xdr:from>
      <xdr:col>1</xdr:col>
      <xdr:colOff>746760</xdr:colOff>
      <xdr:row>14</xdr:row>
      <xdr:rowOff>38100</xdr:rowOff>
    </xdr:from>
    <xdr:to>
      <xdr:col>1</xdr:col>
      <xdr:colOff>1589634</xdr:colOff>
      <xdr:row>14</xdr:row>
      <xdr:rowOff>297180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DBE9A2-CB71-42ED-A07D-52868DB0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660" y="2987040"/>
          <a:ext cx="842874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50CB-B477-44FB-A214-84ABEC674062}">
  <dimension ref="A1:B32"/>
  <sheetViews>
    <sheetView zoomScaleNormal="100" workbookViewId="0">
      <selection activeCell="B15" sqref="B15"/>
    </sheetView>
  </sheetViews>
  <sheetFormatPr defaultColWidth="0" defaultRowHeight="15.6" customHeight="1" zeroHeight="1" x14ac:dyDescent="0.3"/>
  <cols>
    <col min="1" max="1" width="21.6640625" style="21" customWidth="1"/>
    <col min="2" max="2" width="35.44140625" style="21" customWidth="1"/>
    <col min="3" max="16384" width="8.88671875" style="21" hidden="1"/>
  </cols>
  <sheetData>
    <row r="1" spans="1:2" ht="15.6" customHeight="1" thickBot="1" x14ac:dyDescent="0.35">
      <c r="A1" s="87" t="s">
        <v>8</v>
      </c>
      <c r="B1" s="88"/>
    </row>
    <row r="2" spans="1:2" ht="15.6" customHeight="1" x14ac:dyDescent="0.3">
      <c r="A2" s="42" t="s">
        <v>3</v>
      </c>
      <c r="B2" s="43" t="s">
        <v>49</v>
      </c>
    </row>
    <row r="3" spans="1:2" ht="15.6" customHeight="1" x14ac:dyDescent="0.3">
      <c r="A3" s="44" t="s">
        <v>4</v>
      </c>
      <c r="B3" s="45"/>
    </row>
    <row r="4" spans="1:2" ht="15.6" customHeight="1" x14ac:dyDescent="0.3">
      <c r="A4" s="44" t="s">
        <v>2</v>
      </c>
      <c r="B4" s="45"/>
    </row>
    <row r="5" spans="1:2" ht="15.6" customHeight="1" x14ac:dyDescent="0.3">
      <c r="A5" s="44" t="s">
        <v>0</v>
      </c>
      <c r="B5" s="73">
        <v>45918</v>
      </c>
    </row>
    <row r="6" spans="1:2" ht="15.6" customHeight="1" x14ac:dyDescent="0.3">
      <c r="A6" s="44" t="s">
        <v>18</v>
      </c>
      <c r="B6" s="45" t="s">
        <v>43</v>
      </c>
    </row>
    <row r="7" spans="1:2" ht="15.6" customHeight="1" thickBot="1" x14ac:dyDescent="0.35">
      <c r="A7" s="46"/>
    </row>
    <row r="8" spans="1:2" ht="15.6" customHeight="1" thickBot="1" x14ac:dyDescent="0.35">
      <c r="A8" s="89" t="s">
        <v>26</v>
      </c>
      <c r="B8" s="90"/>
    </row>
    <row r="9" spans="1:2" ht="15.6" customHeight="1" x14ac:dyDescent="0.3">
      <c r="A9" s="47" t="s">
        <v>5</v>
      </c>
      <c r="B9" s="48" t="s">
        <v>46</v>
      </c>
    </row>
    <row r="10" spans="1:2" ht="15.6" customHeight="1" x14ac:dyDescent="0.3">
      <c r="A10" s="49" t="s">
        <v>0</v>
      </c>
      <c r="B10" s="73">
        <v>45924</v>
      </c>
    </row>
    <row r="11" spans="1:2" ht="29.4" customHeight="1" x14ac:dyDescent="0.3">
      <c r="A11" s="49" t="s">
        <v>6</v>
      </c>
      <c r="B11" s="45"/>
    </row>
    <row r="12" spans="1:2" ht="15.6" customHeight="1" x14ac:dyDescent="0.3">
      <c r="A12" s="46"/>
    </row>
    <row r="13" spans="1:2" ht="15.6" customHeight="1" x14ac:dyDescent="0.3">
      <c r="A13" s="49" t="s">
        <v>7</v>
      </c>
      <c r="B13" s="50" t="s">
        <v>15</v>
      </c>
    </row>
    <row r="14" spans="1:2" ht="15.6" customHeight="1" x14ac:dyDescent="0.3">
      <c r="A14" s="49" t="s">
        <v>0</v>
      </c>
      <c r="B14" s="85">
        <v>45929</v>
      </c>
    </row>
    <row r="15" spans="1:2" ht="30.6" customHeight="1" x14ac:dyDescent="0.3">
      <c r="A15" s="49" t="s">
        <v>6</v>
      </c>
      <c r="B15"/>
    </row>
    <row r="16" spans="1:2" ht="15.6" customHeight="1" thickBot="1" x14ac:dyDescent="0.35"/>
    <row r="17" spans="1:2" ht="15.6" customHeight="1" thickBot="1" x14ac:dyDescent="0.35">
      <c r="A17" s="91" t="s">
        <v>33</v>
      </c>
      <c r="B17" s="92"/>
    </row>
    <row r="18" spans="1:2" ht="15.6" customHeight="1" x14ac:dyDescent="0.3">
      <c r="A18" s="51" t="s">
        <v>25</v>
      </c>
      <c r="B18" s="43" t="s">
        <v>42</v>
      </c>
    </row>
    <row r="19" spans="1:2" ht="15.6" customHeight="1" x14ac:dyDescent="0.3">
      <c r="A19" s="52" t="s">
        <v>9</v>
      </c>
      <c r="B19" s="45">
        <v>15</v>
      </c>
    </row>
    <row r="20" spans="1:2" ht="15.6" customHeight="1" x14ac:dyDescent="0.3">
      <c r="A20" s="52" t="s">
        <v>10</v>
      </c>
      <c r="B20" s="45">
        <v>9</v>
      </c>
    </row>
    <row r="21" spans="1:2" ht="15.6" customHeight="1" x14ac:dyDescent="0.3">
      <c r="A21" s="53" t="s">
        <v>17</v>
      </c>
      <c r="B21" s="54">
        <f>B19*B20</f>
        <v>135</v>
      </c>
    </row>
    <row r="22" spans="1:2" ht="23.4" customHeight="1" x14ac:dyDescent="0.3">
      <c r="A22" s="52" t="s">
        <v>1</v>
      </c>
      <c r="B22" s="55"/>
    </row>
    <row r="23" spans="1:2" ht="15.6" customHeight="1" x14ac:dyDescent="0.3">
      <c r="A23" s="56"/>
    </row>
    <row r="24" spans="1:2" ht="15.6" customHeight="1" x14ac:dyDescent="0.3">
      <c r="A24" s="53" t="s">
        <v>16</v>
      </c>
      <c r="B24" s="54">
        <f>Costs!E15</f>
        <v>0</v>
      </c>
    </row>
    <row r="25" spans="1:2" ht="15.6" customHeight="1" x14ac:dyDescent="0.3">
      <c r="A25" s="52" t="s">
        <v>1</v>
      </c>
      <c r="B25" s="57"/>
    </row>
    <row r="26" spans="1:2" ht="15.6" customHeight="1" x14ac:dyDescent="0.3">
      <c r="A26" s="56"/>
    </row>
    <row r="27" spans="1:2" ht="15.6" customHeight="1" x14ac:dyDescent="0.3">
      <c r="A27" s="52" t="s">
        <v>12</v>
      </c>
      <c r="B27" s="45">
        <v>70</v>
      </c>
    </row>
    <row r="28" spans="1:2" ht="15.6" customHeight="1" x14ac:dyDescent="0.3">
      <c r="A28" s="52" t="s">
        <v>14</v>
      </c>
      <c r="B28" s="20"/>
    </row>
    <row r="29" spans="1:2" ht="15.6" customHeight="1" x14ac:dyDescent="0.3">
      <c r="A29" s="53" t="s">
        <v>13</v>
      </c>
      <c r="B29" s="54">
        <f>B27*B28</f>
        <v>0</v>
      </c>
    </row>
    <row r="30" spans="1:2" ht="15.6" customHeight="1" x14ac:dyDescent="0.3">
      <c r="A30" s="52" t="s">
        <v>1</v>
      </c>
      <c r="B30" s="55"/>
    </row>
    <row r="31" spans="1:2" ht="15.6" customHeight="1" x14ac:dyDescent="0.3">
      <c r="A31" s="56"/>
    </row>
    <row r="32" spans="1:2" ht="15.6" customHeight="1" x14ac:dyDescent="0.3">
      <c r="A32" s="53" t="s">
        <v>11</v>
      </c>
      <c r="B32" s="54">
        <f>B21+B24+B29</f>
        <v>135</v>
      </c>
    </row>
  </sheetData>
  <sheetProtection sheet="1" objects="1" scenarios="1"/>
  <mergeCells count="3">
    <mergeCell ref="A1:B1"/>
    <mergeCell ref="A8:B8"/>
    <mergeCell ref="A17:B17"/>
  </mergeCells>
  <dataValidations count="1">
    <dataValidation type="list" allowBlank="1" showInputMessage="1" showErrorMessage="1" sqref="B18" xr:uid="{78D42A19-0F48-4BC0-A004-6067C0DD30B1}">
      <formula1>"TOC Solid, TOC/TN Liquid, IC, IC-MS, LC-UV, GC-MS/MS, ICP-OES, ICP-MS/MS, HPLC-IC-MS/MS, Microwave, SmartChem, Stable Water Isotope"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E42D-5B2E-4BDD-B9B3-921C02D9823A}">
  <dimension ref="A1:G25"/>
  <sheetViews>
    <sheetView tabSelected="1" zoomScaleNormal="100" workbookViewId="0">
      <selection activeCell="C17" sqref="C17"/>
    </sheetView>
  </sheetViews>
  <sheetFormatPr defaultColWidth="9.109375" defaultRowHeight="17.399999999999999" customHeight="1" x14ac:dyDescent="0.3"/>
  <cols>
    <col min="1" max="1" width="9.109375" style="21"/>
    <col min="2" max="7" width="14.6640625" style="21" customWidth="1"/>
    <col min="8" max="16384" width="9.109375" style="21"/>
  </cols>
  <sheetData>
    <row r="1" spans="1:7" ht="17.399999999999999" customHeight="1" x14ac:dyDescent="0.3">
      <c r="A1" s="93" t="s">
        <v>36</v>
      </c>
      <c r="B1" s="93" t="s">
        <v>32</v>
      </c>
      <c r="C1" s="28" t="s">
        <v>50</v>
      </c>
      <c r="D1" s="28" t="s">
        <v>47</v>
      </c>
      <c r="E1" s="28"/>
      <c r="F1" s="28"/>
      <c r="G1" s="28"/>
    </row>
    <row r="2" spans="1:7" ht="17.399999999999999" customHeight="1" x14ac:dyDescent="0.3">
      <c r="A2" s="94"/>
      <c r="B2" s="94"/>
      <c r="C2" s="28" t="s">
        <v>37</v>
      </c>
      <c r="D2" s="29" t="s">
        <v>37</v>
      </c>
      <c r="E2" s="29" t="s">
        <v>37</v>
      </c>
      <c r="F2" s="29" t="s">
        <v>37</v>
      </c>
      <c r="G2" s="29" t="s">
        <v>37</v>
      </c>
    </row>
    <row r="3" spans="1:7" ht="17.399999999999999" customHeight="1" x14ac:dyDescent="0.3">
      <c r="A3" s="37">
        <v>1</v>
      </c>
      <c r="B3" s="24" t="s">
        <v>59</v>
      </c>
      <c r="C3" s="82">
        <v>0.97942955336201409</v>
      </c>
      <c r="D3" s="82">
        <v>0.89185237950878093</v>
      </c>
      <c r="E3" s="23"/>
      <c r="F3" s="23"/>
      <c r="G3" s="23"/>
    </row>
    <row r="4" spans="1:7" ht="17.399999999999999" customHeight="1" x14ac:dyDescent="0.3">
      <c r="A4" s="68">
        <v>2</v>
      </c>
      <c r="B4" s="24" t="s">
        <v>59</v>
      </c>
      <c r="C4" s="82">
        <v>0.83302191157683791</v>
      </c>
      <c r="D4" s="82">
        <v>0.8751391783917517</v>
      </c>
      <c r="E4" s="22"/>
      <c r="F4" s="22"/>
      <c r="G4" s="22"/>
    </row>
    <row r="5" spans="1:7" ht="17.399999999999999" customHeight="1" x14ac:dyDescent="0.3">
      <c r="A5" s="62">
        <v>3</v>
      </c>
      <c r="B5" s="77" t="s">
        <v>51</v>
      </c>
      <c r="C5" s="77">
        <v>0.90789705258112896</v>
      </c>
      <c r="D5" s="78">
        <v>0.89118385146409973</v>
      </c>
      <c r="E5" s="69"/>
      <c r="F5" s="69"/>
      <c r="G5" s="69"/>
    </row>
    <row r="6" spans="1:7" ht="17.399999999999999" customHeight="1" x14ac:dyDescent="0.3">
      <c r="A6" s="62">
        <v>4</v>
      </c>
      <c r="B6" s="77" t="s">
        <v>51</v>
      </c>
      <c r="C6" s="77">
        <v>0.90789705258112896</v>
      </c>
      <c r="D6" s="78">
        <v>0.89252090755346203</v>
      </c>
      <c r="E6" s="69"/>
      <c r="F6" s="69"/>
      <c r="G6" s="69"/>
    </row>
    <row r="7" spans="1:7" ht="17.399999999999999" customHeight="1" x14ac:dyDescent="0.3">
      <c r="A7" s="68">
        <v>5</v>
      </c>
      <c r="B7" s="70" t="s">
        <v>52</v>
      </c>
      <c r="C7" s="70">
        <v>1.0984275453152623</v>
      </c>
      <c r="D7" s="79">
        <v>1.0516305821875804</v>
      </c>
      <c r="E7" s="22"/>
      <c r="F7" s="22"/>
      <c r="G7" s="22"/>
    </row>
    <row r="8" spans="1:7" ht="17.399999999999999" customHeight="1" x14ac:dyDescent="0.3">
      <c r="A8" s="68">
        <v>6</v>
      </c>
      <c r="B8" s="70" t="s">
        <v>52</v>
      </c>
      <c r="C8" s="70">
        <v>0.98745188989818811</v>
      </c>
      <c r="D8" s="79">
        <v>1.0716864235280155</v>
      </c>
      <c r="E8" s="22"/>
      <c r="F8" s="22"/>
      <c r="G8" s="22"/>
    </row>
    <row r="9" spans="1:7" ht="17.399999999999999" customHeight="1" x14ac:dyDescent="0.3">
      <c r="A9" s="62">
        <v>7</v>
      </c>
      <c r="B9" s="77" t="s">
        <v>53</v>
      </c>
      <c r="C9" s="77">
        <v>0.87714476252579521</v>
      </c>
      <c r="D9" s="78">
        <v>0.84639247247046134</v>
      </c>
      <c r="E9" s="69"/>
      <c r="F9" s="69"/>
      <c r="G9" s="69"/>
    </row>
    <row r="10" spans="1:7" ht="17.399999999999999" customHeight="1" x14ac:dyDescent="0.3">
      <c r="A10" s="62">
        <v>8</v>
      </c>
      <c r="B10" s="77" t="s">
        <v>53</v>
      </c>
      <c r="C10" s="77">
        <v>0.86711684185557758</v>
      </c>
      <c r="D10" s="78">
        <v>0.85708892118536006</v>
      </c>
      <c r="E10" s="69"/>
      <c r="F10" s="69"/>
      <c r="G10" s="69"/>
    </row>
    <row r="11" spans="1:7" ht="17.399999999999999" customHeight="1" x14ac:dyDescent="0.3">
      <c r="A11" s="68">
        <v>9</v>
      </c>
      <c r="B11" s="70" t="s">
        <v>54</v>
      </c>
      <c r="C11" s="70">
        <v>1.0843884563769577</v>
      </c>
      <c r="D11" s="82">
        <v>1.0055021471045797</v>
      </c>
      <c r="E11" s="22"/>
      <c r="F11" s="22"/>
      <c r="G11" s="22"/>
    </row>
    <row r="12" spans="1:7" ht="17.399999999999999" customHeight="1" x14ac:dyDescent="0.3">
      <c r="A12" s="68">
        <v>10</v>
      </c>
      <c r="B12" s="70" t="s">
        <v>54</v>
      </c>
      <c r="C12" s="70">
        <v>1.0696808393939721</v>
      </c>
      <c r="D12" s="82">
        <v>1.0148615397301162</v>
      </c>
      <c r="E12" s="22"/>
      <c r="F12" s="22"/>
      <c r="G12" s="22"/>
    </row>
    <row r="13" spans="1:7" ht="17.399999999999999" customHeight="1" x14ac:dyDescent="0.3">
      <c r="A13" s="62">
        <v>11</v>
      </c>
      <c r="B13" s="77" t="s">
        <v>55</v>
      </c>
      <c r="C13" s="77">
        <v>0.52951017929158695</v>
      </c>
      <c r="D13" s="78">
        <v>0.59435739962566037</v>
      </c>
      <c r="E13" s="69"/>
      <c r="F13" s="69"/>
      <c r="G13" s="69"/>
    </row>
    <row r="14" spans="1:7" ht="17.399999999999999" customHeight="1" x14ac:dyDescent="0.3">
      <c r="A14" s="62">
        <v>12</v>
      </c>
      <c r="B14" s="77" t="s">
        <v>55</v>
      </c>
      <c r="C14" s="77">
        <v>0.75079296208105406</v>
      </c>
      <c r="D14" s="78">
        <v>0.64717111515547276</v>
      </c>
      <c r="E14" s="69"/>
      <c r="F14" s="69"/>
      <c r="G14" s="69"/>
    </row>
    <row r="15" spans="1:7" ht="17.399999999999999" customHeight="1" x14ac:dyDescent="0.3">
      <c r="A15" s="68">
        <v>13</v>
      </c>
      <c r="B15" s="70" t="s">
        <v>56</v>
      </c>
      <c r="C15" s="70">
        <v>0.76215793884063399</v>
      </c>
      <c r="D15" s="82">
        <v>0.78956758867256194</v>
      </c>
      <c r="E15" s="22"/>
      <c r="F15" s="22"/>
      <c r="G15" s="22"/>
    </row>
    <row r="16" spans="1:7" ht="17.399999999999999" customHeight="1" x14ac:dyDescent="0.3">
      <c r="A16" s="68">
        <v>14</v>
      </c>
      <c r="B16" s="70" t="s">
        <v>56</v>
      </c>
      <c r="C16" s="70">
        <v>0.64048583470866116</v>
      </c>
      <c r="D16" s="82">
        <v>0.78221378018106913</v>
      </c>
      <c r="E16" s="22"/>
      <c r="F16" s="22"/>
      <c r="G16" s="22"/>
    </row>
    <row r="17" spans="1:7" ht="17.399999999999999" customHeight="1" x14ac:dyDescent="0.3">
      <c r="A17" s="80">
        <v>15</v>
      </c>
      <c r="B17" s="77" t="s">
        <v>57</v>
      </c>
      <c r="C17" s="77">
        <v>0.53218429147031165</v>
      </c>
      <c r="D17" s="78">
        <v>0.76483205101935869</v>
      </c>
      <c r="E17" s="69"/>
      <c r="F17" s="69"/>
      <c r="G17" s="69"/>
    </row>
    <row r="18" spans="1:7" ht="17.399999999999999" customHeight="1" x14ac:dyDescent="0.3">
      <c r="A18" s="80">
        <v>16</v>
      </c>
      <c r="B18" s="77" t="s">
        <v>57</v>
      </c>
      <c r="C18" s="77">
        <v>0.77753408386830092</v>
      </c>
      <c r="D18" s="78">
        <v>0.78488789235979373</v>
      </c>
      <c r="E18" s="69"/>
      <c r="F18" s="69"/>
      <c r="G18" s="69"/>
    </row>
    <row r="19" spans="1:7" ht="17.399999999999999" customHeight="1" x14ac:dyDescent="0.3">
      <c r="A19" s="76">
        <v>17</v>
      </c>
      <c r="B19" s="70" t="s">
        <v>58</v>
      </c>
      <c r="C19" s="83">
        <v>0.40115279471280241</v>
      </c>
      <c r="D19" s="83">
        <v>0.49073555270007913</v>
      </c>
    </row>
    <row r="20" spans="1:7" ht="17.399999999999999" customHeight="1" x14ac:dyDescent="0.3">
      <c r="A20" s="76">
        <v>18</v>
      </c>
      <c r="B20" s="70" t="s">
        <v>58</v>
      </c>
      <c r="C20" s="83">
        <v>0.62310410554695073</v>
      </c>
      <c r="D20" s="83">
        <v>0.51145992208519542</v>
      </c>
    </row>
    <row r="21" spans="1:7" ht="17.399999999999999" customHeight="1" x14ac:dyDescent="0.3">
      <c r="A21" s="62"/>
      <c r="B21" s="62"/>
      <c r="C21" s="71"/>
      <c r="D21" s="69"/>
      <c r="E21" s="69"/>
      <c r="F21" s="69"/>
      <c r="G21" s="69"/>
    </row>
    <row r="22" spans="1:7" ht="17.399999999999999" customHeight="1" x14ac:dyDescent="0.3">
      <c r="A22" s="62"/>
      <c r="B22" s="62"/>
      <c r="C22" s="71"/>
      <c r="D22" s="69"/>
      <c r="E22" s="69"/>
      <c r="F22" s="69"/>
      <c r="G22" s="69"/>
    </row>
    <row r="23" spans="1:7" ht="17.399999999999999" customHeight="1" x14ac:dyDescent="0.3">
      <c r="A23" s="95" t="s">
        <v>38</v>
      </c>
      <c r="B23" s="95"/>
      <c r="C23" s="72">
        <v>0.5</v>
      </c>
      <c r="D23" s="72">
        <v>0.5</v>
      </c>
      <c r="E23" s="27"/>
      <c r="F23" s="27"/>
      <c r="G23" s="27"/>
    </row>
    <row r="24" spans="1:7" ht="17.399999999999999" customHeight="1" x14ac:dyDescent="0.3">
      <c r="A24" s="96"/>
      <c r="B24" s="96"/>
      <c r="C24" s="46"/>
    </row>
    <row r="25" spans="1:7" ht="27.6" customHeight="1" x14ac:dyDescent="0.3">
      <c r="A25" s="97" t="s">
        <v>35</v>
      </c>
      <c r="B25" s="97"/>
      <c r="C25" s="97"/>
      <c r="D25" s="97"/>
      <c r="E25" s="97"/>
      <c r="F25" s="97"/>
      <c r="G25" s="97"/>
    </row>
  </sheetData>
  <mergeCells count="5">
    <mergeCell ref="B1:B2"/>
    <mergeCell ref="A1:A2"/>
    <mergeCell ref="A23:B23"/>
    <mergeCell ref="A24:B24"/>
    <mergeCell ref="A25:G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1E64-2DA2-4F08-A460-A3F71F04098E}">
  <dimension ref="A1:L28"/>
  <sheetViews>
    <sheetView topLeftCell="A4" workbookViewId="0">
      <selection activeCell="B31" sqref="B31"/>
    </sheetView>
  </sheetViews>
  <sheetFormatPr defaultColWidth="9.109375" defaultRowHeight="16.95" customHeight="1" x14ac:dyDescent="0.3"/>
  <cols>
    <col min="1" max="1" width="19.44140625" style="21" customWidth="1"/>
    <col min="2" max="2" width="8.5546875" style="21" customWidth="1"/>
    <col min="3" max="16384" width="9.109375" style="21"/>
  </cols>
  <sheetData>
    <row r="1" spans="1:12" ht="16.95" customHeight="1" x14ac:dyDescent="0.3">
      <c r="A1" s="102" t="s">
        <v>27</v>
      </c>
      <c r="B1" s="102"/>
      <c r="C1" s="98" t="s">
        <v>60</v>
      </c>
      <c r="D1" s="98"/>
      <c r="E1" s="100"/>
      <c r="F1" s="100"/>
      <c r="G1" s="98"/>
      <c r="H1" s="98"/>
      <c r="I1" s="100"/>
      <c r="J1" s="100"/>
      <c r="K1" s="98"/>
      <c r="L1" s="98"/>
    </row>
    <row r="2" spans="1:12" ht="16.95" customHeight="1" x14ac:dyDescent="0.3">
      <c r="A2" s="101" t="s">
        <v>3</v>
      </c>
      <c r="B2" s="101"/>
      <c r="C2" s="58" t="s">
        <v>28</v>
      </c>
      <c r="D2" s="58" t="s">
        <v>28</v>
      </c>
      <c r="E2" s="33" t="s">
        <v>28</v>
      </c>
      <c r="F2" s="33" t="s">
        <v>28</v>
      </c>
      <c r="G2" s="58" t="s">
        <v>28</v>
      </c>
      <c r="H2" s="58" t="s">
        <v>28</v>
      </c>
      <c r="I2" s="33" t="s">
        <v>28</v>
      </c>
      <c r="J2" s="33" t="s">
        <v>28</v>
      </c>
      <c r="K2" s="58" t="s">
        <v>28</v>
      </c>
      <c r="L2" s="58" t="s">
        <v>28</v>
      </c>
    </row>
    <row r="3" spans="1:12" ht="16.95" customHeight="1" x14ac:dyDescent="0.3">
      <c r="A3" s="96" t="s">
        <v>29</v>
      </c>
      <c r="B3" s="96"/>
      <c r="C3" s="59">
        <v>2.9586000000000001</v>
      </c>
      <c r="D3" s="86"/>
      <c r="G3" s="59"/>
      <c r="H3" s="59"/>
      <c r="I3" s="38"/>
      <c r="J3" s="38"/>
      <c r="K3" s="59"/>
      <c r="L3" s="59"/>
    </row>
    <row r="4" spans="1:12" ht="16.95" customHeight="1" x14ac:dyDescent="0.3">
      <c r="A4" s="100" t="s">
        <v>41</v>
      </c>
      <c r="B4" s="100"/>
      <c r="C4" s="60">
        <v>0.5</v>
      </c>
      <c r="D4" s="60"/>
      <c r="E4" s="26"/>
      <c r="F4" s="26"/>
      <c r="G4" s="60"/>
      <c r="H4" s="60"/>
      <c r="I4" s="26"/>
      <c r="J4" s="26"/>
      <c r="K4" s="60"/>
      <c r="L4" s="60"/>
    </row>
    <row r="5" spans="1:12" ht="16.95" customHeight="1" x14ac:dyDescent="0.3">
      <c r="A5" s="31"/>
      <c r="B5" s="3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6.95" customHeight="1" x14ac:dyDescent="0.3">
      <c r="A6" s="96" t="s">
        <v>34</v>
      </c>
      <c r="B6" s="35">
        <v>1</v>
      </c>
      <c r="C6" s="61" t="s">
        <v>45</v>
      </c>
      <c r="D6" s="61"/>
      <c r="E6" s="75"/>
      <c r="F6" s="75"/>
      <c r="G6" s="61"/>
      <c r="H6" s="61"/>
      <c r="I6" s="35"/>
      <c r="J6" s="35"/>
      <c r="K6" s="61"/>
      <c r="L6" s="61"/>
    </row>
    <row r="7" spans="1:12" ht="16.95" customHeight="1" x14ac:dyDescent="0.3">
      <c r="A7" s="99"/>
      <c r="B7" s="84">
        <v>1</v>
      </c>
      <c r="C7" s="62" t="s">
        <v>45</v>
      </c>
      <c r="D7" s="62"/>
      <c r="E7" s="84"/>
      <c r="F7" s="84"/>
      <c r="G7" s="62"/>
      <c r="H7" s="62"/>
      <c r="I7" s="84"/>
      <c r="J7" s="84"/>
      <c r="K7" s="62"/>
      <c r="L7" s="62"/>
    </row>
    <row r="8" spans="1:12" ht="16.95" customHeight="1" x14ac:dyDescent="0.3">
      <c r="A8" s="99"/>
      <c r="B8" s="84">
        <v>2</v>
      </c>
      <c r="C8" s="62" t="s">
        <v>45</v>
      </c>
      <c r="D8" s="62"/>
      <c r="E8" s="84"/>
      <c r="F8" s="84"/>
      <c r="G8" s="62"/>
      <c r="H8" s="62"/>
      <c r="I8" s="84"/>
      <c r="J8" s="84"/>
      <c r="K8" s="62"/>
      <c r="L8" s="62"/>
    </row>
    <row r="9" spans="1:12" ht="16.95" customHeight="1" x14ac:dyDescent="0.3">
      <c r="A9" s="99"/>
      <c r="B9" s="34" t="s">
        <v>44</v>
      </c>
      <c r="C9" s="62" t="s">
        <v>45</v>
      </c>
      <c r="D9" s="62"/>
      <c r="E9" s="74"/>
      <c r="F9" s="74"/>
      <c r="G9" s="62"/>
      <c r="H9" s="62"/>
      <c r="I9" s="31"/>
      <c r="J9" s="31"/>
      <c r="K9" s="62"/>
      <c r="L9" s="62"/>
    </row>
    <row r="10" spans="1:12" ht="16.95" customHeight="1" x14ac:dyDescent="0.3">
      <c r="A10" s="99"/>
      <c r="B10" s="34" t="s">
        <v>48</v>
      </c>
      <c r="C10" s="62"/>
      <c r="D10" s="62"/>
      <c r="E10" s="74"/>
      <c r="F10" s="74"/>
      <c r="G10" s="62"/>
      <c r="H10" s="62"/>
      <c r="I10" s="31"/>
      <c r="J10" s="31"/>
      <c r="K10" s="62"/>
      <c r="L10" s="62"/>
    </row>
    <row r="11" spans="1:12" ht="16.95" customHeight="1" x14ac:dyDescent="0.3">
      <c r="A11" s="99"/>
      <c r="B11" s="31">
        <v>3</v>
      </c>
      <c r="C11" s="62"/>
      <c r="D11" s="62"/>
      <c r="E11" s="74"/>
      <c r="F11" s="74"/>
      <c r="G11" s="62"/>
      <c r="H11" s="62"/>
      <c r="I11" s="31"/>
      <c r="J11" s="31"/>
      <c r="K11" s="62"/>
      <c r="L11" s="62"/>
    </row>
    <row r="12" spans="1:12" ht="16.95" customHeight="1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16.95" customHeight="1" x14ac:dyDescent="0.3">
      <c r="A13" s="96" t="s">
        <v>39</v>
      </c>
      <c r="B13" s="35">
        <v>1</v>
      </c>
      <c r="C13" s="66">
        <v>2.839274573665028</v>
      </c>
      <c r="D13" s="81"/>
      <c r="E13" s="39"/>
      <c r="F13" s="39"/>
      <c r="G13" s="61"/>
      <c r="H13" s="61"/>
      <c r="I13" s="35"/>
      <c r="J13" s="35"/>
      <c r="K13" s="61"/>
      <c r="L13" s="61"/>
    </row>
    <row r="14" spans="1:12" ht="16.95" customHeight="1" x14ac:dyDescent="0.3">
      <c r="A14" s="99"/>
      <c r="B14" s="84">
        <v>1</v>
      </c>
      <c r="C14" s="77">
        <v>2.7877979142245781</v>
      </c>
      <c r="D14" s="77"/>
      <c r="E14" s="70"/>
      <c r="F14" s="70"/>
      <c r="G14" s="62"/>
      <c r="H14" s="62"/>
      <c r="I14" s="84"/>
      <c r="J14" s="84"/>
      <c r="K14" s="62"/>
      <c r="L14" s="62"/>
    </row>
    <row r="15" spans="1:12" ht="16.95" customHeight="1" x14ac:dyDescent="0.3">
      <c r="A15" s="99"/>
      <c r="B15" s="84">
        <v>2</v>
      </c>
      <c r="C15" s="77">
        <v>2.9662949021544502</v>
      </c>
      <c r="D15" s="77"/>
      <c r="E15" s="70"/>
      <c r="F15" s="70"/>
      <c r="G15" s="62"/>
      <c r="H15" s="62"/>
      <c r="I15" s="84"/>
      <c r="J15" s="84"/>
      <c r="K15" s="62"/>
      <c r="L15" s="62"/>
    </row>
    <row r="16" spans="1:12" ht="16.95" customHeight="1" x14ac:dyDescent="0.3">
      <c r="A16" s="99"/>
      <c r="B16" s="31" t="str">
        <f>B9</f>
        <v>2</v>
      </c>
      <c r="C16" s="77">
        <v>2.945570532769334</v>
      </c>
      <c r="D16" s="77"/>
      <c r="E16" s="70"/>
      <c r="F16" s="70"/>
      <c r="G16" s="62"/>
      <c r="H16" s="62"/>
      <c r="I16" s="31"/>
      <c r="J16" s="31"/>
      <c r="K16" s="62"/>
      <c r="L16" s="62"/>
    </row>
    <row r="17" spans="1:12" ht="16.95" customHeight="1" x14ac:dyDescent="0.3">
      <c r="A17" s="99"/>
      <c r="B17" s="31" t="str">
        <f>B10</f>
        <v>3</v>
      </c>
      <c r="C17" s="77"/>
      <c r="D17" s="77"/>
      <c r="E17" s="70"/>
      <c r="F17" s="70"/>
      <c r="G17" s="62"/>
      <c r="H17" s="62"/>
      <c r="I17" s="31"/>
      <c r="J17" s="31"/>
      <c r="K17" s="62"/>
      <c r="L17" s="62"/>
    </row>
    <row r="18" spans="1:12" ht="16.95" customHeight="1" x14ac:dyDescent="0.3">
      <c r="A18" s="99"/>
      <c r="B18" s="31">
        <f>B11</f>
        <v>3</v>
      </c>
      <c r="C18" s="77"/>
      <c r="D18" s="77"/>
      <c r="E18" s="70"/>
      <c r="F18" s="70"/>
      <c r="G18" s="62"/>
      <c r="H18" s="62"/>
      <c r="I18" s="31"/>
      <c r="J18" s="31"/>
      <c r="K18" s="62"/>
      <c r="L18" s="62"/>
    </row>
    <row r="20" spans="1:12" ht="16.95" customHeight="1" x14ac:dyDescent="0.3">
      <c r="A20" s="96" t="s">
        <v>40</v>
      </c>
      <c r="B20" s="35">
        <f>B6</f>
        <v>1</v>
      </c>
      <c r="C20" s="63">
        <f t="shared" ref="C20:L20" si="0">C13/C$3</f>
        <v>0.95966828015447436</v>
      </c>
      <c r="D20" s="63" t="e">
        <f t="shared" si="0"/>
        <v>#DIV/0!</v>
      </c>
      <c r="E20" s="63" t="e">
        <f t="shared" si="0"/>
        <v>#DIV/0!</v>
      </c>
      <c r="F20" s="36" t="e">
        <f t="shared" si="0"/>
        <v>#DIV/0!</v>
      </c>
      <c r="G20" s="63" t="e">
        <f t="shared" si="0"/>
        <v>#DIV/0!</v>
      </c>
      <c r="H20" s="63" t="e">
        <f t="shared" si="0"/>
        <v>#DIV/0!</v>
      </c>
      <c r="I20" s="36" t="e">
        <f t="shared" si="0"/>
        <v>#DIV/0!</v>
      </c>
      <c r="J20" s="36" t="e">
        <f t="shared" si="0"/>
        <v>#DIV/0!</v>
      </c>
      <c r="K20" s="63" t="e">
        <f t="shared" si="0"/>
        <v>#DIV/0!</v>
      </c>
      <c r="L20" s="63" t="e">
        <f t="shared" si="0"/>
        <v>#DIV/0!</v>
      </c>
    </row>
    <row r="21" spans="1:12" ht="16.95" customHeight="1" x14ac:dyDescent="0.3">
      <c r="A21" s="99"/>
      <c r="B21" s="31">
        <v>1</v>
      </c>
      <c r="C21" s="64">
        <f t="shared" ref="C21:D25" si="1">C14/C$3</f>
        <v>0.94226928757675188</v>
      </c>
      <c r="D21" s="64" t="e">
        <f t="shared" si="1"/>
        <v>#DIV/0!</v>
      </c>
      <c r="E21" s="64" t="e">
        <f t="shared" ref="E21:L25" si="2">E16/E$3</f>
        <v>#DIV/0!</v>
      </c>
      <c r="F21" s="32" t="e">
        <f t="shared" si="2"/>
        <v>#DIV/0!</v>
      </c>
      <c r="G21" s="64" t="e">
        <f t="shared" si="2"/>
        <v>#DIV/0!</v>
      </c>
      <c r="H21" s="64" t="e">
        <f t="shared" si="2"/>
        <v>#DIV/0!</v>
      </c>
      <c r="I21" s="32" t="e">
        <f t="shared" si="2"/>
        <v>#DIV/0!</v>
      </c>
      <c r="J21" s="32" t="e">
        <f t="shared" si="2"/>
        <v>#DIV/0!</v>
      </c>
      <c r="K21" s="64" t="e">
        <f t="shared" si="2"/>
        <v>#DIV/0!</v>
      </c>
      <c r="L21" s="64" t="e">
        <f t="shared" si="2"/>
        <v>#DIV/0!</v>
      </c>
    </row>
    <row r="22" spans="1:12" ht="16.95" customHeight="1" x14ac:dyDescent="0.3">
      <c r="A22" s="99"/>
      <c r="B22" s="31">
        <v>2</v>
      </c>
      <c r="C22" s="64">
        <f t="shared" si="1"/>
        <v>1.0026008592423612</v>
      </c>
      <c r="D22" s="64" t="e">
        <f t="shared" si="1"/>
        <v>#DIV/0!</v>
      </c>
      <c r="E22" s="64" t="e">
        <f t="shared" si="2"/>
        <v>#DIV/0!</v>
      </c>
      <c r="F22" s="32" t="e">
        <f t="shared" si="2"/>
        <v>#DIV/0!</v>
      </c>
      <c r="G22" s="64" t="e">
        <f t="shared" si="2"/>
        <v>#DIV/0!</v>
      </c>
      <c r="H22" s="64" t="e">
        <f t="shared" si="2"/>
        <v>#DIV/0!</v>
      </c>
      <c r="I22" s="32" t="e">
        <f t="shared" si="2"/>
        <v>#DIV/0!</v>
      </c>
      <c r="J22" s="32" t="e">
        <f t="shared" si="2"/>
        <v>#DIV/0!</v>
      </c>
      <c r="K22" s="64" t="e">
        <f t="shared" si="2"/>
        <v>#DIV/0!</v>
      </c>
      <c r="L22" s="64" t="e">
        <f t="shared" si="2"/>
        <v>#DIV/0!</v>
      </c>
    </row>
    <row r="23" spans="1:12" ht="16.95" customHeight="1" x14ac:dyDescent="0.3">
      <c r="A23" s="99"/>
      <c r="B23" s="31">
        <v>2</v>
      </c>
      <c r="C23" s="64">
        <f t="shared" si="1"/>
        <v>0.99559607002275874</v>
      </c>
      <c r="D23" s="64" t="e">
        <f t="shared" si="1"/>
        <v>#DIV/0!</v>
      </c>
      <c r="E23" s="64" t="e">
        <f t="shared" si="2"/>
        <v>#DIV/0!</v>
      </c>
      <c r="F23" s="32" t="e">
        <f t="shared" si="2"/>
        <v>#DIV/0!</v>
      </c>
      <c r="G23" s="64" t="e">
        <f t="shared" si="2"/>
        <v>#DIV/0!</v>
      </c>
      <c r="H23" s="64" t="e">
        <f t="shared" si="2"/>
        <v>#DIV/0!</v>
      </c>
      <c r="I23" s="32" t="e">
        <f t="shared" si="2"/>
        <v>#DIV/0!</v>
      </c>
      <c r="J23" s="32" t="e">
        <f t="shared" si="2"/>
        <v>#DIV/0!</v>
      </c>
      <c r="K23" s="64" t="e">
        <f t="shared" si="2"/>
        <v>#DIV/0!</v>
      </c>
      <c r="L23" s="64" t="e">
        <f t="shared" si="2"/>
        <v>#DIV/0!</v>
      </c>
    </row>
    <row r="24" spans="1:12" ht="16.95" customHeight="1" x14ac:dyDescent="0.3">
      <c r="A24" s="99"/>
      <c r="B24" s="84">
        <v>3</v>
      </c>
      <c r="C24" s="64">
        <f t="shared" si="1"/>
        <v>0</v>
      </c>
      <c r="D24" s="64" t="e">
        <f t="shared" si="1"/>
        <v>#DIV/0!</v>
      </c>
      <c r="E24" s="64" t="e">
        <f t="shared" si="2"/>
        <v>#DIV/0!</v>
      </c>
      <c r="F24" s="32" t="e">
        <f t="shared" si="2"/>
        <v>#DIV/0!</v>
      </c>
      <c r="G24" s="64" t="e">
        <f t="shared" si="2"/>
        <v>#DIV/0!</v>
      </c>
      <c r="H24" s="64" t="e">
        <f t="shared" si="2"/>
        <v>#DIV/0!</v>
      </c>
      <c r="I24" s="32" t="e">
        <f t="shared" si="2"/>
        <v>#DIV/0!</v>
      </c>
      <c r="J24" s="32" t="e">
        <f t="shared" si="2"/>
        <v>#DIV/0!</v>
      </c>
      <c r="K24" s="64" t="e">
        <f t="shared" si="2"/>
        <v>#DIV/0!</v>
      </c>
      <c r="L24" s="64" t="e">
        <f t="shared" si="2"/>
        <v>#DIV/0!</v>
      </c>
    </row>
    <row r="25" spans="1:12" ht="16.95" customHeight="1" x14ac:dyDescent="0.3">
      <c r="A25" s="100"/>
      <c r="B25" s="33">
        <v>3</v>
      </c>
      <c r="C25" s="65">
        <f t="shared" si="1"/>
        <v>0</v>
      </c>
      <c r="D25" s="65" t="e">
        <f t="shared" si="1"/>
        <v>#DIV/0!</v>
      </c>
      <c r="E25" s="64" t="e">
        <f t="shared" si="2"/>
        <v>#DIV/0!</v>
      </c>
      <c r="F25" s="32" t="e">
        <f t="shared" si="2"/>
        <v>#DIV/0!</v>
      </c>
      <c r="G25" s="64" t="e">
        <f t="shared" si="2"/>
        <v>#DIV/0!</v>
      </c>
      <c r="H25" s="64" t="e">
        <f t="shared" si="2"/>
        <v>#DIV/0!</v>
      </c>
      <c r="I25" s="32" t="e">
        <f t="shared" si="2"/>
        <v>#DIV/0!</v>
      </c>
      <c r="J25" s="32" t="e">
        <f t="shared" si="2"/>
        <v>#DIV/0!</v>
      </c>
      <c r="K25" s="64" t="e">
        <f t="shared" si="2"/>
        <v>#DIV/0!</v>
      </c>
      <c r="L25" s="64" t="e">
        <f t="shared" si="2"/>
        <v>#DIV/0!</v>
      </c>
    </row>
    <row r="26" spans="1:12" ht="16.95" customHeight="1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16.95" customHeight="1" x14ac:dyDescent="0.3">
      <c r="A27" s="30" t="s">
        <v>30</v>
      </c>
      <c r="B27" s="30"/>
      <c r="C27" s="66">
        <f>STDEVA(C13:C18)</f>
        <v>8.5276860180790837E-2</v>
      </c>
      <c r="D27" s="66" t="e">
        <f t="shared" ref="D27:L27" si="3">(STDEVA(D13:D18))</f>
        <v>#DIV/0!</v>
      </c>
      <c r="E27" s="39" t="e">
        <f t="shared" si="3"/>
        <v>#DIV/0!</v>
      </c>
      <c r="F27" s="39" t="e">
        <f t="shared" si="3"/>
        <v>#DIV/0!</v>
      </c>
      <c r="G27" s="66" t="e">
        <f t="shared" si="3"/>
        <v>#DIV/0!</v>
      </c>
      <c r="H27" s="66" t="e">
        <f t="shared" si="3"/>
        <v>#DIV/0!</v>
      </c>
      <c r="I27" s="39" t="e">
        <f t="shared" si="3"/>
        <v>#DIV/0!</v>
      </c>
      <c r="J27" s="39" t="e">
        <f t="shared" si="3"/>
        <v>#DIV/0!</v>
      </c>
      <c r="K27" s="66" t="e">
        <f t="shared" si="3"/>
        <v>#DIV/0!</v>
      </c>
      <c r="L27" s="66" t="e">
        <f t="shared" si="3"/>
        <v>#DIV/0!</v>
      </c>
    </row>
    <row r="28" spans="1:12" ht="16.95" customHeight="1" x14ac:dyDescent="0.3">
      <c r="A28" s="25" t="s">
        <v>31</v>
      </c>
      <c r="B28" s="25"/>
      <c r="C28" s="67">
        <f t="shared" ref="C28:L28" si="4">C27/(AVERAGE(C13:C18))</f>
        <v>2.9561424370675139E-2</v>
      </c>
      <c r="D28" s="67" t="e">
        <f t="shared" si="4"/>
        <v>#DIV/0!</v>
      </c>
      <c r="E28" s="40" t="e">
        <f t="shared" si="4"/>
        <v>#DIV/0!</v>
      </c>
      <c r="F28" s="40" t="e">
        <f t="shared" si="4"/>
        <v>#DIV/0!</v>
      </c>
      <c r="G28" s="67" t="e">
        <f t="shared" si="4"/>
        <v>#DIV/0!</v>
      </c>
      <c r="H28" s="67" t="e">
        <f t="shared" si="4"/>
        <v>#DIV/0!</v>
      </c>
      <c r="I28" s="40" t="e">
        <f t="shared" si="4"/>
        <v>#DIV/0!</v>
      </c>
      <c r="J28" s="40" t="e">
        <f t="shared" si="4"/>
        <v>#DIV/0!</v>
      </c>
      <c r="K28" s="67" t="e">
        <f t="shared" si="4"/>
        <v>#DIV/0!</v>
      </c>
      <c r="L28" s="67" t="e">
        <f t="shared" si="4"/>
        <v>#DIV/0!</v>
      </c>
    </row>
  </sheetData>
  <mergeCells count="12">
    <mergeCell ref="K1:L1"/>
    <mergeCell ref="A6:A11"/>
    <mergeCell ref="A13:A18"/>
    <mergeCell ref="A20:A25"/>
    <mergeCell ref="A4:B4"/>
    <mergeCell ref="A3:B3"/>
    <mergeCell ref="A2:B2"/>
    <mergeCell ref="A1:B1"/>
    <mergeCell ref="I1:J1"/>
    <mergeCell ref="G1:H1"/>
    <mergeCell ref="E1:F1"/>
    <mergeCell ref="C1:D1"/>
  </mergeCells>
  <conditionalFormatting sqref="C20:J25">
    <cfRule type="cellIs" dxfId="8" priority="9" operator="lessThan">
      <formula>0.9</formula>
    </cfRule>
    <cfRule type="cellIs" dxfId="7" priority="10" operator="greaterThan">
      <formula>1.1</formula>
    </cfRule>
    <cfRule type="cellIs" dxfId="6" priority="11" operator="between">
      <formula>0.9</formula>
      <formula>1.1</formula>
    </cfRule>
  </conditionalFormatting>
  <conditionalFormatting sqref="C6:L12">
    <cfRule type="containsText" dxfId="5" priority="7" operator="containsText" text="&lt;">
      <formula>NOT(ISERROR(SEARCH("&lt;",C6)))</formula>
    </cfRule>
    <cfRule type="cellIs" dxfId="4" priority="8" operator="greaterThan">
      <formula>0</formula>
    </cfRule>
  </conditionalFormatting>
  <conditionalFormatting sqref="K20:L25">
    <cfRule type="cellIs" dxfId="3" priority="4" operator="lessThan">
      <formula>0.9</formula>
    </cfRule>
    <cfRule type="cellIs" dxfId="2" priority="5" operator="greaterThan">
      <formula>1.1</formula>
    </cfRule>
    <cfRule type="cellIs" dxfId="1" priority="6" operator="between">
      <formula>0.9</formula>
      <formula>1.1</formula>
    </cfRule>
  </conditionalFormatting>
  <conditionalFormatting sqref="C20:L2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C226-B7D7-410D-8C13-5F574C271377}">
  <dimension ref="A1:E15"/>
  <sheetViews>
    <sheetView zoomScale="130" zoomScaleNormal="130" workbookViewId="0">
      <selection activeCell="A7" sqref="A7"/>
    </sheetView>
  </sheetViews>
  <sheetFormatPr defaultColWidth="0" defaultRowHeight="12.6" customHeight="1" zeroHeight="1" x14ac:dyDescent="0.3"/>
  <cols>
    <col min="1" max="1" width="45.88671875" style="11" bestFit="1" customWidth="1"/>
    <col min="2" max="2" width="17.33203125" style="11" bestFit="1" customWidth="1"/>
    <col min="3" max="3" width="8.33203125" style="11" bestFit="1" customWidth="1"/>
    <col min="4" max="4" width="18.5546875" style="11" bestFit="1" customWidth="1"/>
    <col min="5" max="5" width="12.6640625" style="11" bestFit="1" customWidth="1"/>
    <col min="6" max="16384" width="8.88671875" style="11" hidden="1"/>
  </cols>
  <sheetData>
    <row r="1" spans="1:5" ht="12.6" customHeight="1" thickBot="1" x14ac:dyDescent="0.25">
      <c r="A1" s="12" t="s">
        <v>20</v>
      </c>
    </row>
    <row r="2" spans="1:5" ht="12.6" customHeight="1" x14ac:dyDescent="0.3">
      <c r="A2" s="16" t="s">
        <v>21</v>
      </c>
      <c r="B2" s="2" t="s">
        <v>22</v>
      </c>
      <c r="C2" s="2" t="s">
        <v>19</v>
      </c>
      <c r="D2" s="2"/>
      <c r="E2" s="3" t="s">
        <v>23</v>
      </c>
    </row>
    <row r="3" spans="1:5" ht="12.6" customHeight="1" x14ac:dyDescent="0.3">
      <c r="A3" s="17"/>
      <c r="B3" s="13"/>
      <c r="C3" s="14"/>
      <c r="D3" s="15"/>
      <c r="E3" s="4">
        <f>B3*C3</f>
        <v>0</v>
      </c>
    </row>
    <row r="4" spans="1:5" ht="12.6" customHeight="1" x14ac:dyDescent="0.3">
      <c r="A4" s="17"/>
      <c r="B4" s="13"/>
      <c r="C4" s="14"/>
      <c r="D4" s="15"/>
      <c r="E4" s="4"/>
    </row>
    <row r="5" spans="1:5" ht="12.6" customHeight="1" x14ac:dyDescent="0.3">
      <c r="A5" s="17"/>
      <c r="B5" s="13"/>
      <c r="C5" s="19"/>
      <c r="D5" s="15"/>
      <c r="E5" s="4"/>
    </row>
    <row r="6" spans="1:5" ht="12.6" customHeight="1" x14ac:dyDescent="0.3">
      <c r="A6" s="17"/>
      <c r="B6" s="13"/>
      <c r="C6" s="19"/>
      <c r="D6" s="15"/>
      <c r="E6" s="4"/>
    </row>
    <row r="7" spans="1:5" ht="12.6" customHeight="1" x14ac:dyDescent="0.3">
      <c r="A7" s="17"/>
      <c r="B7" s="13"/>
      <c r="C7" s="19"/>
      <c r="D7" s="15"/>
      <c r="E7" s="4"/>
    </row>
    <row r="8" spans="1:5" ht="12.6" customHeight="1" x14ac:dyDescent="0.3">
      <c r="A8" s="17"/>
      <c r="B8" s="13"/>
      <c r="C8" s="19"/>
      <c r="D8" s="15"/>
      <c r="E8" s="4"/>
    </row>
    <row r="9" spans="1:5" ht="12.6" customHeight="1" x14ac:dyDescent="0.3">
      <c r="A9" s="17"/>
      <c r="B9" s="13"/>
      <c r="C9" s="19"/>
      <c r="D9" s="15"/>
      <c r="E9" s="4"/>
    </row>
    <row r="10" spans="1:5" ht="12.6" customHeight="1" x14ac:dyDescent="0.3">
      <c r="A10" s="17"/>
      <c r="B10" s="13"/>
      <c r="C10" s="19"/>
      <c r="D10" s="15"/>
      <c r="E10" s="4"/>
    </row>
    <row r="11" spans="1:5" ht="12.6" customHeight="1" x14ac:dyDescent="0.3">
      <c r="A11" s="17"/>
      <c r="B11" s="13"/>
      <c r="C11" s="19"/>
      <c r="D11" s="15"/>
      <c r="E11" s="4"/>
    </row>
    <row r="12" spans="1:5" ht="12.6" customHeight="1" x14ac:dyDescent="0.3">
      <c r="A12" s="17"/>
      <c r="B12" s="13"/>
      <c r="C12" s="19"/>
      <c r="D12" s="15"/>
      <c r="E12" s="4"/>
    </row>
    <row r="13" spans="1:5" ht="12.6" customHeight="1" x14ac:dyDescent="0.3">
      <c r="A13" s="17"/>
      <c r="B13" s="13"/>
      <c r="C13" s="19"/>
      <c r="D13" s="15"/>
      <c r="E13" s="4"/>
    </row>
    <row r="14" spans="1:5" ht="12.6" customHeight="1" thickBot="1" x14ac:dyDescent="0.35">
      <c r="A14" s="18"/>
      <c r="B14" s="5"/>
      <c r="C14" s="6"/>
      <c r="D14" s="7"/>
      <c r="E14" s="8"/>
    </row>
    <row r="15" spans="1:5" ht="12.6" customHeight="1" thickBot="1" x14ac:dyDescent="0.35">
      <c r="A15" s="1"/>
      <c r="B15" s="1"/>
      <c r="C15" s="1"/>
      <c r="D15" s="9" t="s">
        <v>24</v>
      </c>
      <c r="E15" s="10">
        <f>SUM(E3:E14)</f>
        <v>0</v>
      </c>
    </row>
  </sheetData>
  <sheetProtection algorithmName="SHA-512" hashValue="Ksc8z7sfstra944G0k3/uwHFa2uWmznUHs7liQ6vSqObcjJRcx9jst3hAO74vggivd0DCayjarG1ReX0mW8DOw==" saltValue="ckYPbynCJhhZIYtmmr8uGA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Results</vt:lpstr>
      <vt:lpstr>QC</vt:lpstr>
      <vt:lpstr>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Minju Lee</dc:creator>
  <cp:lastModifiedBy>Florian Breider</cp:lastModifiedBy>
  <dcterms:created xsi:type="dcterms:W3CDTF">2025-08-12T09:33:27Z</dcterms:created>
  <dcterms:modified xsi:type="dcterms:W3CDTF">2025-10-07T11:17:56Z</dcterms:modified>
</cp:coreProperties>
</file>